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33" activeTab="0"/>
  </bookViews>
  <sheets>
    <sheet name="Planned Expenses" sheetId="1" r:id="rId1"/>
    <sheet name="Actual Expenses" sheetId="2" r:id="rId2"/>
    <sheet name="Expense Variances" sheetId="3" r:id="rId3"/>
    <sheet name="Expense Analysis" sheetId="4" r:id="rId4"/>
    <sheet name="Total Expenses" sheetId="5" r:id="rId5"/>
  </sheets>
  <definedNames/>
  <calcPr fullCalcOnLoad="1"/>
</workbook>
</file>

<file path=xl/sharedStrings.xml><?xml version="1.0" encoding="utf-8"?>
<sst xmlns="http://schemas.openxmlformats.org/spreadsheetml/2006/main" count="107" uniqueCount="39">
  <si>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</si>
  <si>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</si>
  <si>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</si>
  <si>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</si>
  <si>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</si>
  <si>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</si>
  <si>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</si>
  <si>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</si>
  <si>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</si>
  <si>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</si>
  <si>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</si>
  <si>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</si>
  <si>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&lt;Company Name&gt;</t>
  </si>
  <si>
    <t>YEAR</t>
  </si>
  <si>
    <t>Office Costs</t>
  </si>
  <si>
    <t>Marketing Costs</t>
  </si>
  <si>
    <t>TOTAL Planned Expenses</t>
  </si>
  <si>
    <t>Planned Expenses</t>
  </si>
  <si>
    <t>Monthly Planned Expenses</t>
  </si>
  <si>
    <t>TOTALS</t>
  </si>
  <si>
    <t>Expense Variances</t>
  </si>
  <si>
    <t>Monthly Expense Variances</t>
  </si>
  <si>
    <t>TOTAL Expense Variances</t>
  </si>
  <si>
    <t>Expense Category</t>
  </si>
  <si>
    <t>Employee Costs</t>
  </si>
  <si>
    <t>Streamlined Expense Estimates</t>
  </si>
  <si>
    <t>Actual Expenses</t>
  </si>
  <si>
    <t>Monthly Actual Expenses</t>
  </si>
  <si>
    <t>TOTAL Actual Expenses</t>
  </si>
  <si>
    <t>Employee wages</t>
  </si>
  <si>
    <t>Employee benefits</t>
  </si>
  <si>
    <t>Employee training</t>
  </si>
  <si>
    <t>Office lease</t>
  </si>
  <si>
    <t>Office utilities</t>
  </si>
  <si>
    <t>Office supplies</t>
  </si>
  <si>
    <t>Web site costs</t>
  </si>
  <si>
    <t>Collateral costs</t>
  </si>
  <si>
    <t>Marketing events</t>
  </si>
  <si>
    <t>Subtotal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</si>
</sst>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 Black"/>
      <family val="2"/>
    </font>
    <font>
      <sz val="12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43"/>
      </patternFill>
    </fill>
    <fill>
      <patternFill patternType="darkGray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darkGray">
        <fgColor indexed="9"/>
        <bgColor indexed="22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3" fillId="0" borderId="0" xfId="17" applyNumberFormat="1" applyFont="1" applyAlignment="1">
      <alignment horizontal="right"/>
    </xf>
    <xf numFmtId="169" fontId="0" fillId="0" borderId="0" xfId="17" applyNumberFormat="1" applyAlignment="1">
      <alignment horizontal="right"/>
    </xf>
    <xf numFmtId="0" fontId="6" fillId="0" borderId="0" xfId="0" applyFont="1" applyAlignment="1">
      <alignment/>
    </xf>
    <xf numFmtId="169" fontId="6" fillId="0" borderId="0" xfId="17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9" fontId="2" fillId="0" borderId="0" xfId="17" applyNumberFormat="1" applyFont="1" applyBorder="1" applyAlignment="1">
      <alignment horizontal="right"/>
    </xf>
    <xf numFmtId="0" fontId="7" fillId="0" borderId="0" xfId="0" applyFont="1" applyAlignment="1">
      <alignment/>
    </xf>
    <xf numFmtId="169" fontId="7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5" fontId="1" fillId="2" borderId="1" xfId="17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69" fontId="13" fillId="3" borderId="1" xfId="17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37" fontId="9" fillId="0" borderId="0" xfId="0" applyNumberFormat="1" applyFont="1" applyBorder="1" applyAlignment="1">
      <alignment/>
    </xf>
    <xf numFmtId="37" fontId="9" fillId="0" borderId="0" xfId="17" applyNumberFormat="1" applyFont="1" applyBorder="1" applyAlignment="1">
      <alignment horizontal="right"/>
    </xf>
    <xf numFmtId="37" fontId="13" fillId="0" borderId="3" xfId="0" applyNumberFormat="1" applyFont="1" applyFill="1" applyBorder="1" applyAlignment="1">
      <alignment/>
    </xf>
    <xf numFmtId="5" fontId="9" fillId="0" borderId="4" xfId="17" applyNumberFormat="1" applyFont="1" applyBorder="1" applyAlignment="1">
      <alignment/>
    </xf>
    <xf numFmtId="5" fontId="9" fillId="0" borderId="5" xfId="17" applyNumberFormat="1" applyFont="1" applyBorder="1" applyAlignment="1">
      <alignment/>
    </xf>
    <xf numFmtId="5" fontId="9" fillId="0" borderId="6" xfId="17" applyNumberFormat="1" applyFont="1" applyBorder="1" applyAlignment="1">
      <alignment/>
    </xf>
    <xf numFmtId="5" fontId="13" fillId="2" borderId="7" xfId="17" applyNumberFormat="1" applyFont="1" applyFill="1" applyBorder="1" applyAlignment="1">
      <alignment/>
    </xf>
    <xf numFmtId="37" fontId="9" fillId="0" borderId="8" xfId="17" applyNumberFormat="1" applyFont="1" applyBorder="1" applyAlignment="1">
      <alignment/>
    </xf>
    <xf numFmtId="37" fontId="9" fillId="0" borderId="1" xfId="17" applyNumberFormat="1" applyFont="1" applyBorder="1" applyAlignment="1">
      <alignment/>
    </xf>
    <xf numFmtId="37" fontId="9" fillId="0" borderId="9" xfId="17" applyNumberFormat="1" applyFont="1" applyBorder="1" applyAlignment="1">
      <alignment/>
    </xf>
    <xf numFmtId="37" fontId="13" fillId="2" borderId="10" xfId="17" applyNumberFormat="1" applyFont="1" applyFill="1" applyBorder="1" applyAlignment="1">
      <alignment/>
    </xf>
    <xf numFmtId="0" fontId="15" fillId="5" borderId="1" xfId="0" applyFont="1" applyFill="1" applyBorder="1" applyAlignment="1">
      <alignment/>
    </xf>
    <xf numFmtId="5" fontId="13" fillId="0" borderId="1" xfId="0" applyNumberFormat="1" applyFont="1" applyBorder="1" applyAlignment="1">
      <alignment/>
    </xf>
    <xf numFmtId="5" fontId="13" fillId="2" borderId="1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7" fontId="13" fillId="0" borderId="0" xfId="0" applyNumberFormat="1" applyFont="1" applyFill="1" applyBorder="1" applyAlignment="1">
      <alignment/>
    </xf>
    <xf numFmtId="0" fontId="13" fillId="4" borderId="1" xfId="0" applyFont="1" applyFill="1" applyBorder="1" applyAlignment="1">
      <alignment horizontal="left"/>
    </xf>
    <xf numFmtId="37" fontId="9" fillId="0" borderId="11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7" fontId="9" fillId="0" borderId="12" xfId="17" applyNumberFormat="1" applyFont="1" applyBorder="1" applyAlignment="1">
      <alignment horizontal="right"/>
    </xf>
    <xf numFmtId="37" fontId="13" fillId="0" borderId="12" xfId="0" applyNumberFormat="1" applyFont="1" applyFill="1" applyBorder="1" applyAlignment="1">
      <alignment/>
    </xf>
    <xf numFmtId="5" fontId="9" fillId="0" borderId="1" xfId="17" applyNumberFormat="1" applyFont="1" applyBorder="1" applyAlignment="1">
      <alignment/>
    </xf>
    <xf numFmtId="5" fontId="13" fillId="2" borderId="1" xfId="17" applyNumberFormat="1" applyFont="1" applyFill="1" applyBorder="1" applyAlignment="1">
      <alignment/>
    </xf>
    <xf numFmtId="37" fontId="13" fillId="2" borderId="1" xfId="17" applyNumberFormat="1" applyFont="1" applyFill="1" applyBorder="1" applyAlignment="1">
      <alignment/>
    </xf>
    <xf numFmtId="5" fontId="13" fillId="0" borderId="1" xfId="17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7" fontId="14" fillId="0" borderId="0" xfId="17" applyNumberFormat="1" applyFont="1" applyFill="1" applyBorder="1" applyAlignment="1">
      <alignment/>
    </xf>
    <xf numFmtId="37" fontId="16" fillId="0" borderId="0" xfId="0" applyNumberFormat="1" applyFont="1" applyBorder="1" applyAlignment="1">
      <alignment/>
    </xf>
    <xf numFmtId="37" fontId="16" fillId="0" borderId="0" xfId="17" applyNumberFormat="1" applyFont="1" applyBorder="1" applyAlignment="1">
      <alignment horizontal="right"/>
    </xf>
    <xf numFmtId="0" fontId="15" fillId="6" borderId="0" xfId="0" applyFont="1" applyFill="1" applyBorder="1" applyAlignment="1">
      <alignment/>
    </xf>
    <xf numFmtId="37" fontId="13" fillId="0" borderId="0" xfId="17" applyNumberFormat="1" applyFont="1" applyBorder="1" applyAlignment="1">
      <alignment/>
    </xf>
    <xf numFmtId="37" fontId="13" fillId="0" borderId="0" xfId="17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69" fontId="9" fillId="0" borderId="0" xfId="17" applyNumberFormat="1" applyFont="1" applyBorder="1" applyAlignment="1">
      <alignment horizontal="right"/>
    </xf>
    <xf numFmtId="169" fontId="9" fillId="2" borderId="1" xfId="17" applyNumberFormat="1" applyFont="1" applyFill="1" applyBorder="1" applyAlignment="1">
      <alignment/>
    </xf>
    <xf numFmtId="169" fontId="13" fillId="2" borderId="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69" fontId="9" fillId="0" borderId="12" xfId="17" applyNumberFormat="1" applyFont="1" applyBorder="1" applyAlignment="1">
      <alignment horizontal="right"/>
    </xf>
    <xf numFmtId="0" fontId="13" fillId="0" borderId="12" xfId="0" applyFont="1" applyFill="1" applyBorder="1" applyAlignment="1">
      <alignment/>
    </xf>
    <xf numFmtId="169" fontId="14" fillId="2" borderId="1" xfId="17" applyNumberFormat="1" applyFont="1" applyFill="1" applyBorder="1" applyAlignment="1">
      <alignment/>
    </xf>
    <xf numFmtId="169" fontId="15" fillId="2" borderId="1" xfId="17" applyNumberFormat="1" applyFont="1" applyFill="1" applyBorder="1" applyAlignment="1">
      <alignment/>
    </xf>
    <xf numFmtId="169" fontId="14" fillId="0" borderId="0" xfId="17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69" fontId="16" fillId="0" borderId="0" xfId="17" applyNumberFormat="1" applyFont="1" applyBorder="1" applyAlignment="1">
      <alignment horizontal="right"/>
    </xf>
    <xf numFmtId="169" fontId="13" fillId="0" borderId="0" xfId="17" applyNumberFormat="1" applyFont="1" applyBorder="1" applyAlignment="1">
      <alignment/>
    </xf>
    <xf numFmtId="169" fontId="13" fillId="0" borderId="0" xfId="17" applyNumberFormat="1" applyFont="1" applyFill="1" applyBorder="1" applyAlignment="1">
      <alignment/>
    </xf>
    <xf numFmtId="0" fontId="14" fillId="5" borderId="13" xfId="0" applyFont="1" applyFill="1" applyBorder="1" applyAlignment="1">
      <alignment horizontal="left" indent="1"/>
    </xf>
    <xf numFmtId="0" fontId="14" fillId="5" borderId="14" xfId="0" applyFont="1" applyFill="1" applyBorder="1" applyAlignment="1">
      <alignment horizontal="left" indent="1"/>
    </xf>
    <xf numFmtId="0" fontId="14" fillId="5" borderId="1" xfId="0" applyFont="1" applyFill="1" applyBorder="1" applyAlignment="1">
      <alignment horizontal="left" indent="1"/>
    </xf>
    <xf numFmtId="0" fontId="13" fillId="7" borderId="1" xfId="0" applyFont="1" applyFill="1" applyBorder="1" applyAlignment="1">
      <alignment/>
    </xf>
    <xf numFmtId="5" fontId="9" fillId="0" borderId="15" xfId="0" applyNumberFormat="1" applyFont="1" applyBorder="1" applyAlignment="1">
      <alignment/>
    </xf>
    <xf numFmtId="169" fontId="9" fillId="0" borderId="15" xfId="0" applyNumberFormat="1" applyFont="1" applyBorder="1" applyAlignment="1">
      <alignment/>
    </xf>
    <xf numFmtId="0" fontId="14" fillId="5" borderId="16" xfId="0" applyFont="1" applyFill="1" applyBorder="1" applyAlignment="1">
      <alignment horizontal="left" indent="1"/>
    </xf>
    <xf numFmtId="0" fontId="13" fillId="0" borderId="17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1" xfId="0" applyFont="1" applyFill="1" applyBorder="1" applyAlignment="1">
      <alignment horizontal="left" indent="1"/>
    </xf>
    <xf numFmtId="5" fontId="0" fillId="2" borderId="1" xfId="17" applyNumberFormat="1" applyFont="1" applyFill="1" applyBorder="1" applyAlignment="1">
      <alignment/>
    </xf>
    <xf numFmtId="37" fontId="0" fillId="2" borderId="1" xfId="17" applyNumberFormat="1" applyFont="1" applyFill="1" applyBorder="1" applyAlignment="1">
      <alignment/>
    </xf>
    <xf numFmtId="0" fontId="1" fillId="9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tx>
            <c:v>Actual Expense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'Expense Analysis'!$A$6:$A$8</c:f>
              <c:strCache/>
            </c:strRef>
          </c:cat>
          <c:val>
            <c:numRef>
              <c:f>'Expense Analysis'!$B$6:$B$8</c:f>
              <c:numCache/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Expenses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Variance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'Expense Variances'!$B$26:$M$26</c:f>
              <c:numCache>
                <c:ptCount val="12"/>
                <c:pt idx="0">
                  <c:v>1995</c:v>
                </c:pt>
                <c:pt idx="1">
                  <c:v>-1335</c:v>
                </c:pt>
                <c:pt idx="2">
                  <c:v>-3960</c:v>
                </c:pt>
                <c:pt idx="3">
                  <c:v>930</c:v>
                </c:pt>
                <c:pt idx="4">
                  <c:v>-760</c:v>
                </c:pt>
                <c:pt idx="5">
                  <c:v>-2539</c:v>
                </c:pt>
                <c:pt idx="6">
                  <c:v>1040</c:v>
                </c:pt>
                <c:pt idx="7">
                  <c:v>5</c:v>
                </c:pt>
                <c:pt idx="8">
                  <c:v>-860</c:v>
                </c:pt>
                <c:pt idx="9">
                  <c:v>-2615</c:v>
                </c:pt>
                <c:pt idx="10">
                  <c:v>1080</c:v>
                </c:pt>
                <c:pt idx="11">
                  <c:v>-354</c:v>
                </c:pt>
              </c:numCache>
            </c:numRef>
          </c:val>
        </c:ser>
        <c:ser>
          <c:idx val="1"/>
          <c:order val="1"/>
          <c:tx>
            <c:v>Planned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'Planned Expenses'!$B$26:$M$26</c:f>
              <c:numCache>
                <c:ptCount val="12"/>
                <c:pt idx="0">
                  <c:v>129700</c:v>
                </c:pt>
                <c:pt idx="1">
                  <c:v>129700</c:v>
                </c:pt>
                <c:pt idx="2">
                  <c:v>129700</c:v>
                </c:pt>
                <c:pt idx="3">
                  <c:v>132875</c:v>
                </c:pt>
                <c:pt idx="4">
                  <c:v>132875</c:v>
                </c:pt>
                <c:pt idx="5">
                  <c:v>132875</c:v>
                </c:pt>
                <c:pt idx="6">
                  <c:v>132875</c:v>
                </c:pt>
                <c:pt idx="7">
                  <c:v>139098</c:v>
                </c:pt>
                <c:pt idx="8">
                  <c:v>139098</c:v>
                </c:pt>
                <c:pt idx="9">
                  <c:v>139098</c:v>
                </c:pt>
                <c:pt idx="10">
                  <c:v>139098</c:v>
                </c:pt>
                <c:pt idx="11">
                  <c:v>139098</c:v>
                </c:pt>
              </c:numCache>
            </c:numRef>
          </c:val>
        </c:ser>
        <c:ser>
          <c:idx val="2"/>
          <c:order val="2"/>
          <c:tx>
            <c:v>Actual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Expenses'!$B$26:$M$26</c:f>
              <c:numCache>
                <c:ptCount val="12"/>
                <c:pt idx="0">
                  <c:v>127705</c:v>
                </c:pt>
                <c:pt idx="1">
                  <c:v>131035</c:v>
                </c:pt>
                <c:pt idx="2">
                  <c:v>133660</c:v>
                </c:pt>
                <c:pt idx="3">
                  <c:v>131945</c:v>
                </c:pt>
                <c:pt idx="4">
                  <c:v>133635</c:v>
                </c:pt>
                <c:pt idx="5">
                  <c:v>135414</c:v>
                </c:pt>
                <c:pt idx="6">
                  <c:v>131835</c:v>
                </c:pt>
                <c:pt idx="7">
                  <c:v>139093</c:v>
                </c:pt>
                <c:pt idx="8">
                  <c:v>139958</c:v>
                </c:pt>
                <c:pt idx="9">
                  <c:v>141713</c:v>
                </c:pt>
                <c:pt idx="10">
                  <c:v>138018</c:v>
                </c:pt>
                <c:pt idx="11">
                  <c:v>139452</c:v>
                </c:pt>
              </c:numCache>
            </c:numRef>
          </c:val>
        </c:ser>
        <c:axId val="41747015"/>
        <c:axId val="40178816"/>
      </c:barChart>
      <c:catAx>
        <c:axId val="41747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78816"/>
        <c:crossesAt val="0"/>
        <c:auto val="1"/>
        <c:lblOffset val="100"/>
        <c:noMultiLvlLbl val="0"/>
      </c:catAx>
      <c:valAx>
        <c:axId val="40178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Expenses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470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EAEAEA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66675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3</xdr:col>
      <xdr:colOff>209550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7620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857250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762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57150</xdr:rowOff>
    </xdr:from>
    <xdr:to>
      <xdr:col>1</xdr:col>
      <xdr:colOff>2705100</xdr:colOff>
      <xdr:row>29</xdr:row>
      <xdr:rowOff>66675</xdr:rowOff>
    </xdr:to>
    <xdr:graphicFrame>
      <xdr:nvGraphicFramePr>
        <xdr:cNvPr id="2" name="Chart 3"/>
        <xdr:cNvGraphicFramePr/>
      </xdr:nvGraphicFramePr>
      <xdr:xfrm>
        <a:off x="38100" y="1628775"/>
        <a:ext cx="50768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N794"/>
  <sheetViews>
    <sheetView tabSelected="1" workbookViewId="0" topLeftCell="A1">
      <pane xSplit="1" ySplit="5" topLeftCell="B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" sqref="A1"/>
    </sheetView>
  </sheetViews>
  <sheetFormatPr defaultColWidth="9.140625" defaultRowHeight="12.75"/>
  <cols>
    <col min="1" max="1" width="26.421875" style="0" customWidth="1"/>
    <col min="2" max="3" width="11.8515625" style="0" bestFit="1" customWidth="1"/>
    <col min="4" max="4" width="11.28125" style="6" bestFit="1" customWidth="1"/>
    <col min="5" max="13" width="11.28125" style="0" bestFit="1" customWidth="1"/>
    <col min="14" max="14" width="12.28125" style="1" bestFit="1" customWidth="1"/>
  </cols>
  <sheetData>
    <row r="1" spans="1:4" s="7" customFormat="1" ht="18">
      <c r="A1" s="16" t="s">
        <v>12</v>
      </c>
      <c r="D1" s="8"/>
    </row>
    <row r="2" spans="1:4" s="14" customFormat="1" ht="15">
      <c r="A2" s="16" t="s">
        <v>25</v>
      </c>
      <c r="D2" s="15"/>
    </row>
    <row r="3" spans="1:4" s="7" customFormat="1" ht="15.75" customHeight="1">
      <c r="A3" s="16"/>
      <c r="D3" s="8"/>
    </row>
    <row r="4" s="3" customFormat="1" ht="12.75">
      <c r="D4" s="5"/>
    </row>
    <row r="5" spans="1:14" s="9" customFormat="1" ht="12.75">
      <c r="A5" s="22" t="s">
        <v>17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s="2" customFormat="1" ht="12.75">
      <c r="A7" s="75" t="s">
        <v>29</v>
      </c>
      <c r="B7" s="29">
        <v>85000</v>
      </c>
      <c r="C7" s="30">
        <v>85000</v>
      </c>
      <c r="D7" s="30">
        <v>85000</v>
      </c>
      <c r="E7" s="30">
        <v>87500</v>
      </c>
      <c r="F7" s="30">
        <v>87500</v>
      </c>
      <c r="G7" s="30">
        <v>87500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1067000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23625</v>
      </c>
      <c r="F8" s="34">
        <f t="shared" si="0"/>
        <v>23625</v>
      </c>
      <c r="G8" s="34">
        <f t="shared" si="0"/>
        <v>23625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288090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s="1" customFormat="1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111125</v>
      </c>
      <c r="F10" s="38">
        <f t="shared" si="1"/>
        <v>111125</v>
      </c>
      <c r="G10" s="38">
        <f t="shared" si="1"/>
        <v>111125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1355090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2000</v>
      </c>
      <c r="C14" s="34">
        <v>2000</v>
      </c>
      <c r="D14" s="34">
        <v>2000</v>
      </c>
      <c r="E14" s="34">
        <v>2000</v>
      </c>
      <c r="F14" s="34">
        <v>2000</v>
      </c>
      <c r="G14" s="34">
        <v>2000</v>
      </c>
      <c r="H14" s="34">
        <v>2000</v>
      </c>
      <c r="I14" s="34">
        <v>2000</v>
      </c>
      <c r="J14" s="34">
        <v>2000</v>
      </c>
      <c r="K14" s="34">
        <v>2000</v>
      </c>
      <c r="L14" s="34">
        <v>2000</v>
      </c>
      <c r="M14" s="34">
        <v>2000</v>
      </c>
      <c r="N14" s="49">
        <f>SUM(B14:M14)</f>
        <v>24000</v>
      </c>
    </row>
    <row r="15" spans="1:14" s="4" customFormat="1" ht="12.75">
      <c r="A15" s="77" t="s">
        <v>34</v>
      </c>
      <c r="B15" s="34">
        <v>250</v>
      </c>
      <c r="C15" s="34">
        <v>250</v>
      </c>
      <c r="D15" s="34">
        <v>250</v>
      </c>
      <c r="E15" s="34">
        <v>250</v>
      </c>
      <c r="F15" s="34">
        <v>250</v>
      </c>
      <c r="G15" s="34">
        <v>250</v>
      </c>
      <c r="H15" s="34">
        <v>250</v>
      </c>
      <c r="I15" s="34">
        <v>250</v>
      </c>
      <c r="J15" s="34">
        <v>250</v>
      </c>
      <c r="K15" s="34">
        <v>250</v>
      </c>
      <c r="L15" s="34">
        <v>250</v>
      </c>
      <c r="M15" s="34">
        <v>250</v>
      </c>
      <c r="N15" s="49">
        <f>SUM(B15:M15)</f>
        <v>3000</v>
      </c>
    </row>
    <row r="16" spans="1:14" s="1" customFormat="1" ht="12.75">
      <c r="A16" s="37" t="s">
        <v>38</v>
      </c>
      <c r="B16" s="50">
        <f aca="true" t="shared" si="2" ref="B16:M16">SUM(B13:B15)</f>
        <v>14250</v>
      </c>
      <c r="C16" s="50">
        <f t="shared" si="2"/>
        <v>14250</v>
      </c>
      <c r="D16" s="50">
        <f t="shared" si="2"/>
        <v>14250</v>
      </c>
      <c r="E16" s="50">
        <f t="shared" si="2"/>
        <v>14250</v>
      </c>
      <c r="F16" s="50">
        <f t="shared" si="2"/>
        <v>14250</v>
      </c>
      <c r="G16" s="50">
        <f t="shared" si="2"/>
        <v>14250</v>
      </c>
      <c r="H16" s="50">
        <f t="shared" si="2"/>
        <v>14250</v>
      </c>
      <c r="I16" s="50">
        <f t="shared" si="2"/>
        <v>14250</v>
      </c>
      <c r="J16" s="50">
        <f t="shared" si="2"/>
        <v>14250</v>
      </c>
      <c r="K16" s="50">
        <f t="shared" si="2"/>
        <v>14250</v>
      </c>
      <c r="L16" s="50">
        <f t="shared" si="2"/>
        <v>14250</v>
      </c>
      <c r="M16" s="50">
        <f t="shared" si="2"/>
        <v>14250</v>
      </c>
      <c r="N16" s="48">
        <f>SUM(B16:M16)</f>
        <v>171000</v>
      </c>
    </row>
    <row r="17" spans="1:14" s="2" customFormat="1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2000</v>
      </c>
      <c r="C19" s="47">
        <v>2000</v>
      </c>
      <c r="D19" s="47">
        <v>2000</v>
      </c>
      <c r="E19" s="47">
        <v>2000</v>
      </c>
      <c r="F19" s="47">
        <v>2000</v>
      </c>
      <c r="G19" s="47">
        <v>2000</v>
      </c>
      <c r="H19" s="47">
        <v>2000</v>
      </c>
      <c r="I19" s="47">
        <v>2000</v>
      </c>
      <c r="J19" s="47">
        <v>2000</v>
      </c>
      <c r="K19" s="47">
        <v>2000</v>
      </c>
      <c r="L19" s="47">
        <v>2000</v>
      </c>
      <c r="M19" s="47">
        <v>2000</v>
      </c>
      <c r="N19" s="48">
        <f>SUM(B19:M19)</f>
        <v>24000</v>
      </c>
    </row>
    <row r="20" spans="1:14" ht="12.75">
      <c r="A20" s="77" t="s">
        <v>36</v>
      </c>
      <c r="B20" s="34">
        <v>500</v>
      </c>
      <c r="C20" s="34">
        <v>500</v>
      </c>
      <c r="D20" s="34">
        <v>500</v>
      </c>
      <c r="E20" s="34">
        <v>500</v>
      </c>
      <c r="F20" s="34">
        <v>500</v>
      </c>
      <c r="G20" s="34">
        <v>500</v>
      </c>
      <c r="H20" s="34">
        <v>500</v>
      </c>
      <c r="I20" s="34">
        <v>500</v>
      </c>
      <c r="J20" s="34">
        <v>500</v>
      </c>
      <c r="K20" s="34">
        <v>500</v>
      </c>
      <c r="L20" s="34">
        <v>500</v>
      </c>
      <c r="M20" s="34">
        <v>500</v>
      </c>
      <c r="N20" s="49">
        <f>SUM(B20:M20)</f>
        <v>6000</v>
      </c>
    </row>
    <row r="21" spans="1:14" s="2" customFormat="1" ht="12.75">
      <c r="A21" s="77" t="s">
        <v>37</v>
      </c>
      <c r="B21" s="34">
        <v>5000</v>
      </c>
      <c r="C21" s="34">
        <v>5000</v>
      </c>
      <c r="D21" s="34">
        <v>5000</v>
      </c>
      <c r="E21" s="34">
        <v>5000</v>
      </c>
      <c r="F21" s="34">
        <v>5000</v>
      </c>
      <c r="G21" s="34">
        <v>5000</v>
      </c>
      <c r="H21" s="34">
        <v>5000</v>
      </c>
      <c r="I21" s="34">
        <v>5000</v>
      </c>
      <c r="J21" s="34">
        <v>5000</v>
      </c>
      <c r="K21" s="34">
        <v>5000</v>
      </c>
      <c r="L21" s="34">
        <v>5000</v>
      </c>
      <c r="M21" s="34">
        <v>5000</v>
      </c>
      <c r="N21" s="49">
        <f>SUM(B21:M21)</f>
        <v>60000</v>
      </c>
    </row>
    <row r="22" spans="1:14" s="1" customFormat="1" ht="12.75">
      <c r="A22" s="37" t="s">
        <v>38</v>
      </c>
      <c r="B22" s="50">
        <f aca="true" t="shared" si="3" ref="B22:M22">SUM(B19:B21)</f>
        <v>7500</v>
      </c>
      <c r="C22" s="50">
        <f t="shared" si="3"/>
        <v>7500</v>
      </c>
      <c r="D22" s="50">
        <f t="shared" si="3"/>
        <v>7500</v>
      </c>
      <c r="E22" s="50">
        <f t="shared" si="3"/>
        <v>7500</v>
      </c>
      <c r="F22" s="50">
        <f t="shared" si="3"/>
        <v>7500</v>
      </c>
      <c r="G22" s="50">
        <f t="shared" si="3"/>
        <v>7500</v>
      </c>
      <c r="H22" s="50">
        <f t="shared" si="3"/>
        <v>7500</v>
      </c>
      <c r="I22" s="50">
        <f t="shared" si="3"/>
        <v>7500</v>
      </c>
      <c r="J22" s="50">
        <f t="shared" si="3"/>
        <v>7500</v>
      </c>
      <c r="K22" s="50">
        <f t="shared" si="3"/>
        <v>7500</v>
      </c>
      <c r="L22" s="50">
        <f t="shared" si="3"/>
        <v>7500</v>
      </c>
      <c r="M22" s="50">
        <f t="shared" si="3"/>
        <v>7500</v>
      </c>
      <c r="N22" s="48">
        <f>SUM(B22:M22)</f>
        <v>90000</v>
      </c>
    </row>
    <row r="23" spans="1:14" s="2" customFormat="1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s="1" customFormat="1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s="1" customFormat="1" ht="12.75">
      <c r="A26" s="37" t="s">
        <v>18</v>
      </c>
      <c r="B26" s="39">
        <f>B22+B16+B10</f>
        <v>129700</v>
      </c>
      <c r="C26" s="39">
        <f aca="true" t="shared" si="4" ref="C26:N26">C22+C16+C10</f>
        <v>129700</v>
      </c>
      <c r="D26" s="39">
        <f t="shared" si="4"/>
        <v>129700</v>
      </c>
      <c r="E26" s="39">
        <f t="shared" si="4"/>
        <v>132875</v>
      </c>
      <c r="F26" s="39">
        <f t="shared" si="4"/>
        <v>132875</v>
      </c>
      <c r="G26" s="39">
        <f t="shared" si="4"/>
        <v>132875</v>
      </c>
      <c r="H26" s="39">
        <f t="shared" si="4"/>
        <v>132875</v>
      </c>
      <c r="I26" s="39">
        <f t="shared" si="4"/>
        <v>139098</v>
      </c>
      <c r="J26" s="39">
        <f t="shared" si="4"/>
        <v>139098</v>
      </c>
      <c r="K26" s="39">
        <f t="shared" si="4"/>
        <v>139098</v>
      </c>
      <c r="L26" s="39">
        <f t="shared" si="4"/>
        <v>139098</v>
      </c>
      <c r="M26" s="39">
        <f t="shared" si="4"/>
        <v>139098</v>
      </c>
      <c r="N26" s="39">
        <f t="shared" si="4"/>
        <v>1616090</v>
      </c>
    </row>
    <row r="27" spans="1:14" ht="12.75">
      <c r="A27" s="37" t="s">
        <v>16</v>
      </c>
      <c r="B27" s="39">
        <f>B26</f>
        <v>129700</v>
      </c>
      <c r="C27" s="39">
        <f>C26+B27</f>
        <v>259400</v>
      </c>
      <c r="D27" s="39">
        <f>D26+C27</f>
        <v>389100</v>
      </c>
      <c r="E27" s="39">
        <f aca="true" t="shared" si="5" ref="E27:K27">E26+D27</f>
        <v>521975</v>
      </c>
      <c r="F27" s="39">
        <f t="shared" si="5"/>
        <v>654850</v>
      </c>
      <c r="G27" s="39">
        <f t="shared" si="5"/>
        <v>787725</v>
      </c>
      <c r="H27" s="39">
        <f t="shared" si="5"/>
        <v>920600</v>
      </c>
      <c r="I27" s="39">
        <f t="shared" si="5"/>
        <v>1059698</v>
      </c>
      <c r="J27" s="39">
        <f t="shared" si="5"/>
        <v>1198796</v>
      </c>
      <c r="K27" s="39">
        <f t="shared" si="5"/>
        <v>1337894</v>
      </c>
      <c r="L27" s="39">
        <f>L26+K27</f>
        <v>1476992</v>
      </c>
      <c r="M27" s="39">
        <f>M26+L27</f>
        <v>1616090</v>
      </c>
      <c r="N27" s="79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spans="1:3" ht="15">
      <c r="A32" s="10"/>
      <c r="C32" s="2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  <row r="768" ht="12.75">
      <c r="A768" s="10"/>
    </row>
    <row r="769" ht="12.75">
      <c r="A769" s="10"/>
    </row>
    <row r="770" ht="12.75">
      <c r="A770" s="10"/>
    </row>
    <row r="771" ht="12.75">
      <c r="A771" s="10"/>
    </row>
    <row r="772" ht="12.75">
      <c r="A772" s="10"/>
    </row>
    <row r="773" ht="12.75">
      <c r="A773" s="10"/>
    </row>
    <row r="774" ht="12.75">
      <c r="A774" s="10"/>
    </row>
    <row r="775" ht="12.75">
      <c r="A775" s="10"/>
    </row>
    <row r="776" ht="12.75">
      <c r="A776" s="10"/>
    </row>
    <row r="777" ht="12.75">
      <c r="A777" s="10"/>
    </row>
    <row r="778" ht="12.75">
      <c r="A778" s="10"/>
    </row>
    <row r="779" ht="12.75">
      <c r="A779" s="10"/>
    </row>
    <row r="780" ht="12.75">
      <c r="A780" s="10"/>
    </row>
    <row r="781" ht="12.75">
      <c r="A781" s="10"/>
    </row>
    <row r="782" ht="12.75">
      <c r="A782" s="10"/>
    </row>
    <row r="783" ht="12.75">
      <c r="A783" s="10"/>
    </row>
    <row r="784" ht="12.75">
      <c r="A784" s="10"/>
    </row>
    <row r="785" ht="12.75">
      <c r="A785" s="10"/>
    </row>
    <row r="786" ht="12.75">
      <c r="A786" s="10"/>
    </row>
    <row r="787" ht="12.75">
      <c r="A787" s="10"/>
    </row>
    <row r="788" ht="12.75">
      <c r="A788" s="10"/>
    </row>
    <row r="789" ht="12.75">
      <c r="A789" s="10"/>
    </row>
    <row r="790" ht="12.75">
      <c r="A790" s="10"/>
    </row>
    <row r="791" ht="12.75">
      <c r="A791" s="10"/>
    </row>
    <row r="792" ht="12.75">
      <c r="A792" s="10"/>
    </row>
    <row r="793" ht="12.75">
      <c r="A793" s="10"/>
    </row>
    <row r="794" ht="12.75">
      <c r="A794" s="10"/>
    </row>
  </sheetData>
  <printOptions/>
  <pageMargins left="0.75" right="0.75" top="1" bottom="1" header="0.5" footer="0.5"/>
  <pageSetup fitToHeight="1" fitToWidth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8">
      <c r="A1" s="16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26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3.5" thickBot="1">
      <c r="A6" s="25" t="s">
        <v>24</v>
      </c>
      <c r="B6" s="26"/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</row>
    <row r="7" spans="1:14" ht="12.75">
      <c r="A7" s="75" t="s">
        <v>29</v>
      </c>
      <c r="B7" s="29">
        <v>85000</v>
      </c>
      <c r="C7" s="30">
        <v>85000</v>
      </c>
      <c r="D7" s="30">
        <v>85000</v>
      </c>
      <c r="E7" s="30">
        <v>89000</v>
      </c>
      <c r="F7" s="30">
        <v>89000</v>
      </c>
      <c r="G7" s="30">
        <v>89000</v>
      </c>
      <c r="H7" s="30">
        <v>87500</v>
      </c>
      <c r="I7" s="30">
        <v>92400</v>
      </c>
      <c r="J7" s="30">
        <v>92400</v>
      </c>
      <c r="K7" s="30">
        <v>92400</v>
      </c>
      <c r="L7" s="30">
        <v>92400</v>
      </c>
      <c r="M7" s="31">
        <v>92400</v>
      </c>
      <c r="N7" s="32">
        <f>SUM(B7:M7)</f>
        <v>1071500</v>
      </c>
    </row>
    <row r="8" spans="1:14" ht="12.75">
      <c r="A8" s="76" t="s">
        <v>30</v>
      </c>
      <c r="B8" s="33">
        <f>B7*0.27</f>
        <v>22950</v>
      </c>
      <c r="C8" s="34">
        <f aca="true" t="shared" si="0" ref="C8:M8">C7*0.27</f>
        <v>22950</v>
      </c>
      <c r="D8" s="34">
        <f t="shared" si="0"/>
        <v>22950</v>
      </c>
      <c r="E8" s="34">
        <f t="shared" si="0"/>
        <v>24030</v>
      </c>
      <c r="F8" s="34">
        <f t="shared" si="0"/>
        <v>24030</v>
      </c>
      <c r="G8" s="34">
        <f t="shared" si="0"/>
        <v>24030</v>
      </c>
      <c r="H8" s="34">
        <f t="shared" si="0"/>
        <v>23625</v>
      </c>
      <c r="I8" s="34">
        <f t="shared" si="0"/>
        <v>24948</v>
      </c>
      <c r="J8" s="34">
        <f t="shared" si="0"/>
        <v>24948</v>
      </c>
      <c r="K8" s="34">
        <f t="shared" si="0"/>
        <v>24948</v>
      </c>
      <c r="L8" s="34">
        <f t="shared" si="0"/>
        <v>24948</v>
      </c>
      <c r="M8" s="35">
        <f t="shared" si="0"/>
        <v>24948</v>
      </c>
      <c r="N8" s="36">
        <f>SUM(B8:M8)</f>
        <v>289305</v>
      </c>
    </row>
    <row r="9" spans="1:14" ht="12.75">
      <c r="A9" s="76" t="s">
        <v>31</v>
      </c>
      <c r="B9" s="33">
        <v>4000</v>
      </c>
      <c r="C9" s="34">
        <v>4000</v>
      </c>
      <c r="D9" s="34">
        <v>4000</v>
      </c>
      <c r="E9" s="34">
        <v>4000</v>
      </c>
      <c r="F9" s="34">
        <v>4000</v>
      </c>
      <c r="G9" s="34">
        <v>4000</v>
      </c>
      <c r="H9" s="34">
        <v>4000</v>
      </c>
      <c r="I9" s="34">
        <v>4000</v>
      </c>
      <c r="J9" s="34">
        <v>4000</v>
      </c>
      <c r="K9" s="34">
        <v>4000</v>
      </c>
      <c r="L9" s="34">
        <v>4000</v>
      </c>
      <c r="M9" s="35">
        <v>4000</v>
      </c>
      <c r="N9" s="36">
        <f>SUM(B9:M9)</f>
        <v>48000</v>
      </c>
    </row>
    <row r="10" spans="1:14" ht="12.75">
      <c r="A10" s="37" t="s">
        <v>38</v>
      </c>
      <c r="B10" s="38">
        <f aca="true" t="shared" si="1" ref="B10:N10">SUM(B7:B8)</f>
        <v>107950</v>
      </c>
      <c r="C10" s="38">
        <f t="shared" si="1"/>
        <v>107950</v>
      </c>
      <c r="D10" s="38">
        <f t="shared" si="1"/>
        <v>107950</v>
      </c>
      <c r="E10" s="38">
        <f t="shared" si="1"/>
        <v>113030</v>
      </c>
      <c r="F10" s="38">
        <f t="shared" si="1"/>
        <v>113030</v>
      </c>
      <c r="G10" s="38">
        <f t="shared" si="1"/>
        <v>113030</v>
      </c>
      <c r="H10" s="38">
        <f t="shared" si="1"/>
        <v>111125</v>
      </c>
      <c r="I10" s="38">
        <f t="shared" si="1"/>
        <v>117348</v>
      </c>
      <c r="J10" s="38">
        <f t="shared" si="1"/>
        <v>117348</v>
      </c>
      <c r="K10" s="38">
        <f t="shared" si="1"/>
        <v>117348</v>
      </c>
      <c r="L10" s="38">
        <f t="shared" si="1"/>
        <v>117348</v>
      </c>
      <c r="M10" s="38">
        <f t="shared" si="1"/>
        <v>117348</v>
      </c>
      <c r="N10" s="39">
        <f t="shared" si="1"/>
        <v>1360805</v>
      </c>
    </row>
    <row r="11" spans="1:14" ht="12.75">
      <c r="A11" s="40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6"/>
      <c r="N11" s="41"/>
    </row>
    <row r="12" spans="1:14" ht="12.75">
      <c r="A12" s="42" t="s">
        <v>14</v>
      </c>
      <c r="B12" s="43"/>
      <c r="C12" s="44"/>
      <c r="D12" s="45"/>
      <c r="E12" s="44"/>
      <c r="F12" s="44"/>
      <c r="G12" s="44"/>
      <c r="H12" s="44"/>
      <c r="I12" s="44"/>
      <c r="J12" s="44"/>
      <c r="K12" s="44"/>
      <c r="L12" s="44"/>
      <c r="M12" s="44"/>
      <c r="N12" s="46"/>
    </row>
    <row r="13" spans="1:14" ht="12.75">
      <c r="A13" s="77" t="s">
        <v>32</v>
      </c>
      <c r="B13" s="47">
        <v>12000</v>
      </c>
      <c r="C13" s="47">
        <v>12000</v>
      </c>
      <c r="D13" s="47">
        <v>12000</v>
      </c>
      <c r="E13" s="47">
        <v>12000</v>
      </c>
      <c r="F13" s="47">
        <v>12000</v>
      </c>
      <c r="G13" s="47">
        <v>12000</v>
      </c>
      <c r="H13" s="47">
        <v>12000</v>
      </c>
      <c r="I13" s="47">
        <v>12000</v>
      </c>
      <c r="J13" s="47">
        <v>12000</v>
      </c>
      <c r="K13" s="47">
        <v>12000</v>
      </c>
      <c r="L13" s="47">
        <v>12000</v>
      </c>
      <c r="M13" s="47">
        <v>12000</v>
      </c>
      <c r="N13" s="48">
        <f>SUM(B13:M13)</f>
        <v>144000</v>
      </c>
    </row>
    <row r="14" spans="1:14" ht="12.75">
      <c r="A14" s="77" t="s">
        <v>33</v>
      </c>
      <c r="B14" s="34">
        <v>2250</v>
      </c>
      <c r="C14" s="34">
        <v>2300</v>
      </c>
      <c r="D14" s="34">
        <v>2400</v>
      </c>
      <c r="E14" s="34">
        <v>1800</v>
      </c>
      <c r="F14" s="34">
        <v>1640</v>
      </c>
      <c r="G14" s="34">
        <v>1650</v>
      </c>
      <c r="H14" s="34">
        <v>1550</v>
      </c>
      <c r="I14" s="34">
        <v>1760</v>
      </c>
      <c r="J14" s="34">
        <v>1900</v>
      </c>
      <c r="K14" s="34">
        <v>2100</v>
      </c>
      <c r="L14" s="34">
        <v>2300</v>
      </c>
      <c r="M14" s="34">
        <v>2350</v>
      </c>
      <c r="N14" s="49">
        <f>SUM(B14:M14)</f>
        <v>24000</v>
      </c>
    </row>
    <row r="15" spans="1:14" ht="12.75">
      <c r="A15" s="77" t="s">
        <v>34</v>
      </c>
      <c r="B15" s="34">
        <v>255</v>
      </c>
      <c r="C15" s="34">
        <v>245</v>
      </c>
      <c r="D15" s="34">
        <v>220</v>
      </c>
      <c r="E15" s="34">
        <v>215</v>
      </c>
      <c r="F15" s="34">
        <v>220</v>
      </c>
      <c r="G15" s="34">
        <v>234</v>
      </c>
      <c r="H15" s="34">
        <v>310</v>
      </c>
      <c r="I15" s="34">
        <v>185</v>
      </c>
      <c r="J15" s="34">
        <v>190</v>
      </c>
      <c r="K15" s="34">
        <v>245</v>
      </c>
      <c r="L15" s="34">
        <v>220</v>
      </c>
      <c r="M15" s="34">
        <v>204</v>
      </c>
      <c r="N15" s="49">
        <f>SUM(B15:M15)</f>
        <v>2743</v>
      </c>
    </row>
    <row r="16" spans="1:14" ht="12.75">
      <c r="A16" s="37" t="s">
        <v>38</v>
      </c>
      <c r="B16" s="50">
        <f aca="true" t="shared" si="2" ref="B16:M16">SUM(B13:B15)</f>
        <v>14505</v>
      </c>
      <c r="C16" s="50">
        <f t="shared" si="2"/>
        <v>14545</v>
      </c>
      <c r="D16" s="50">
        <f t="shared" si="2"/>
        <v>14620</v>
      </c>
      <c r="E16" s="50">
        <f t="shared" si="2"/>
        <v>14015</v>
      </c>
      <c r="F16" s="50">
        <f t="shared" si="2"/>
        <v>13860</v>
      </c>
      <c r="G16" s="50">
        <f t="shared" si="2"/>
        <v>13884</v>
      </c>
      <c r="H16" s="50">
        <f t="shared" si="2"/>
        <v>13860</v>
      </c>
      <c r="I16" s="50">
        <f t="shared" si="2"/>
        <v>13945</v>
      </c>
      <c r="J16" s="50">
        <f t="shared" si="2"/>
        <v>14090</v>
      </c>
      <c r="K16" s="50">
        <f t="shared" si="2"/>
        <v>14345</v>
      </c>
      <c r="L16" s="50">
        <f t="shared" si="2"/>
        <v>14520</v>
      </c>
      <c r="M16" s="50">
        <f t="shared" si="2"/>
        <v>14554</v>
      </c>
      <c r="N16" s="48">
        <f>SUM(B16:M16)</f>
        <v>170743</v>
      </c>
    </row>
    <row r="17" spans="1:14" ht="12.75">
      <c r="A17" s="51"/>
      <c r="B17" s="52"/>
      <c r="C17" s="52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41"/>
    </row>
    <row r="18" spans="1:14" ht="12.75">
      <c r="A18" s="42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1"/>
    </row>
    <row r="19" spans="1:14" ht="12.75">
      <c r="A19" s="77" t="s">
        <v>35</v>
      </c>
      <c r="B19" s="47">
        <v>2150</v>
      </c>
      <c r="C19" s="47">
        <v>1890</v>
      </c>
      <c r="D19" s="47">
        <v>2190</v>
      </c>
      <c r="E19" s="47">
        <v>2050</v>
      </c>
      <c r="F19" s="47">
        <v>1950</v>
      </c>
      <c r="G19" s="47">
        <v>2200</v>
      </c>
      <c r="H19" s="47">
        <v>2000</v>
      </c>
      <c r="I19" s="47">
        <v>2300</v>
      </c>
      <c r="J19" s="47">
        <v>2045</v>
      </c>
      <c r="K19" s="47">
        <v>2100</v>
      </c>
      <c r="L19" s="47">
        <v>2150</v>
      </c>
      <c r="M19" s="47">
        <v>2250</v>
      </c>
      <c r="N19" s="48">
        <f>SUM(B19:M19)</f>
        <v>25275</v>
      </c>
    </row>
    <row r="20" spans="1:14" ht="12.75">
      <c r="A20" s="77" t="s">
        <v>36</v>
      </c>
      <c r="B20" s="34">
        <v>600</v>
      </c>
      <c r="C20" s="34">
        <v>650</v>
      </c>
      <c r="D20" s="34">
        <v>400</v>
      </c>
      <c r="E20" s="34">
        <v>550</v>
      </c>
      <c r="F20" s="34">
        <v>495</v>
      </c>
      <c r="G20" s="34">
        <v>700</v>
      </c>
      <c r="H20" s="34">
        <v>300</v>
      </c>
      <c r="I20" s="34">
        <v>450</v>
      </c>
      <c r="J20" s="34">
        <v>450</v>
      </c>
      <c r="K20" s="34">
        <v>420</v>
      </c>
      <c r="L20" s="34">
        <v>800</v>
      </c>
      <c r="M20" s="34">
        <v>400</v>
      </c>
      <c r="N20" s="49">
        <f>SUM(B20:M20)</f>
        <v>6215</v>
      </c>
    </row>
    <row r="21" spans="1:14" ht="12.75">
      <c r="A21" s="77" t="s">
        <v>37</v>
      </c>
      <c r="B21" s="34">
        <v>2500</v>
      </c>
      <c r="C21" s="34">
        <v>6000</v>
      </c>
      <c r="D21" s="34">
        <v>8500</v>
      </c>
      <c r="E21" s="34">
        <v>2300</v>
      </c>
      <c r="F21" s="34">
        <v>4300</v>
      </c>
      <c r="G21" s="34">
        <v>5600</v>
      </c>
      <c r="H21" s="34">
        <v>4550</v>
      </c>
      <c r="I21" s="34">
        <v>5050</v>
      </c>
      <c r="J21" s="34">
        <v>6025</v>
      </c>
      <c r="K21" s="34">
        <v>7500</v>
      </c>
      <c r="L21" s="34">
        <v>3200</v>
      </c>
      <c r="M21" s="34">
        <v>4900</v>
      </c>
      <c r="N21" s="49">
        <f>SUM(B21:M21)</f>
        <v>60425</v>
      </c>
    </row>
    <row r="22" spans="1:14" ht="12.75">
      <c r="A22" s="37" t="s">
        <v>38</v>
      </c>
      <c r="B22" s="50">
        <f aca="true" t="shared" si="3" ref="B22:M22">SUM(B19:B21)</f>
        <v>5250</v>
      </c>
      <c r="C22" s="50">
        <f t="shared" si="3"/>
        <v>8540</v>
      </c>
      <c r="D22" s="50">
        <f t="shared" si="3"/>
        <v>11090</v>
      </c>
      <c r="E22" s="50">
        <f t="shared" si="3"/>
        <v>4900</v>
      </c>
      <c r="F22" s="50">
        <f t="shared" si="3"/>
        <v>6745</v>
      </c>
      <c r="G22" s="50">
        <f t="shared" si="3"/>
        <v>8500</v>
      </c>
      <c r="H22" s="50">
        <f t="shared" si="3"/>
        <v>6850</v>
      </c>
      <c r="I22" s="50">
        <f t="shared" si="3"/>
        <v>7800</v>
      </c>
      <c r="J22" s="50">
        <f t="shared" si="3"/>
        <v>8520</v>
      </c>
      <c r="K22" s="50">
        <f t="shared" si="3"/>
        <v>10020</v>
      </c>
      <c r="L22" s="50">
        <f t="shared" si="3"/>
        <v>6150</v>
      </c>
      <c r="M22" s="50">
        <f t="shared" si="3"/>
        <v>7550</v>
      </c>
      <c r="N22" s="48">
        <f>SUM(B22:M22)</f>
        <v>91915</v>
      </c>
    </row>
    <row r="23" spans="1:14" ht="12.75">
      <c r="A23" s="40"/>
      <c r="B23" s="54"/>
      <c r="C23" s="54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41"/>
    </row>
    <row r="24" spans="1:14" ht="12.75">
      <c r="A24" s="56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</row>
    <row r="25" spans="1:14" ht="12.75">
      <c r="A25" s="78" t="s">
        <v>19</v>
      </c>
      <c r="B25" s="26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  <c r="N25" s="41"/>
    </row>
    <row r="26" spans="1:14" ht="12.75">
      <c r="A26" s="37" t="s">
        <v>27</v>
      </c>
      <c r="B26" s="39">
        <f>B22+B16+B10</f>
        <v>127705</v>
      </c>
      <c r="C26" s="39">
        <f aca="true" t="shared" si="4" ref="C26:N26">C22+C16+C10</f>
        <v>131035</v>
      </c>
      <c r="D26" s="39">
        <f t="shared" si="4"/>
        <v>133660</v>
      </c>
      <c r="E26" s="39">
        <f t="shared" si="4"/>
        <v>131945</v>
      </c>
      <c r="F26" s="39">
        <f t="shared" si="4"/>
        <v>133635</v>
      </c>
      <c r="G26" s="39">
        <f t="shared" si="4"/>
        <v>135414</v>
      </c>
      <c r="H26" s="39">
        <f t="shared" si="4"/>
        <v>131835</v>
      </c>
      <c r="I26" s="39">
        <f t="shared" si="4"/>
        <v>139093</v>
      </c>
      <c r="J26" s="39">
        <f t="shared" si="4"/>
        <v>139958</v>
      </c>
      <c r="K26" s="39">
        <f t="shared" si="4"/>
        <v>141713</v>
      </c>
      <c r="L26" s="39">
        <f t="shared" si="4"/>
        <v>138018</v>
      </c>
      <c r="M26" s="39">
        <f t="shared" si="4"/>
        <v>139452</v>
      </c>
      <c r="N26" s="39">
        <f t="shared" si="4"/>
        <v>1623463</v>
      </c>
    </row>
    <row r="27" spans="1:14" ht="12.75">
      <c r="A27" s="37" t="s">
        <v>28</v>
      </c>
      <c r="B27" s="39">
        <f>B26</f>
        <v>127705</v>
      </c>
      <c r="C27" s="39">
        <f>C26+B27</f>
        <v>258740</v>
      </c>
      <c r="D27" s="39">
        <f>D26+C27</f>
        <v>392400</v>
      </c>
      <c r="E27" s="39">
        <f aca="true" t="shared" si="5" ref="E27:K27">E26+D27</f>
        <v>524345</v>
      </c>
      <c r="F27" s="39">
        <f t="shared" si="5"/>
        <v>657980</v>
      </c>
      <c r="G27" s="39">
        <f t="shared" si="5"/>
        <v>793394</v>
      </c>
      <c r="H27" s="39">
        <f t="shared" si="5"/>
        <v>925229</v>
      </c>
      <c r="I27" s="39">
        <f t="shared" si="5"/>
        <v>1064322</v>
      </c>
      <c r="J27" s="39">
        <f t="shared" si="5"/>
        <v>1204280</v>
      </c>
      <c r="K27" s="39">
        <f t="shared" si="5"/>
        <v>1345993</v>
      </c>
      <c r="L27" s="39">
        <f>L26+K27</f>
        <v>1484011</v>
      </c>
      <c r="M27" s="39">
        <f>M26+L27</f>
        <v>1623463</v>
      </c>
      <c r="N27" s="79"/>
    </row>
    <row r="28" spans="1:14" ht="12.75">
      <c r="A28" s="11"/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8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2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8515625" style="0" bestFit="1" customWidth="1"/>
    <col min="2" max="3" width="9.7109375" style="0" bestFit="1" customWidth="1"/>
    <col min="4" max="14" width="11.28125" style="0" bestFit="1" customWidth="1"/>
  </cols>
  <sheetData>
    <row r="1" spans="1:14" ht="19.5">
      <c r="A1" s="19" t="s">
        <v>12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6" t="s">
        <v>25</v>
      </c>
      <c r="B2" s="14"/>
      <c r="C2" s="14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6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.7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22" t="s">
        <v>20</v>
      </c>
      <c r="B5" s="23" t="s">
        <v>0</v>
      </c>
      <c r="C5" s="23" t="s">
        <v>1</v>
      </c>
      <c r="D5" s="24" t="s">
        <v>2</v>
      </c>
      <c r="E5" s="23" t="s">
        <v>3</v>
      </c>
      <c r="F5" s="23" t="s">
        <v>4</v>
      </c>
      <c r="G5" s="23" t="s">
        <v>5</v>
      </c>
      <c r="H5" s="24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4" t="s">
        <v>11</v>
      </c>
      <c r="N5" s="23" t="s">
        <v>13</v>
      </c>
    </row>
    <row r="6" spans="1:14" ht="12.75">
      <c r="A6" s="42" t="s">
        <v>24</v>
      </c>
      <c r="B6" s="59"/>
      <c r="C6" s="59"/>
      <c r="D6" s="60"/>
      <c r="E6" s="59"/>
      <c r="F6" s="59"/>
      <c r="G6" s="59"/>
      <c r="H6" s="59"/>
      <c r="I6" s="59"/>
      <c r="J6" s="59"/>
      <c r="K6" s="59"/>
      <c r="L6" s="59"/>
      <c r="M6" s="59"/>
      <c r="N6" s="82"/>
    </row>
    <row r="7" spans="1:14" ht="12.75">
      <c r="A7" s="81" t="s">
        <v>29</v>
      </c>
      <c r="B7" s="61">
        <f>'Planned Expenses'!B7-'Actual Expenses'!B7</f>
        <v>0</v>
      </c>
      <c r="C7" s="61">
        <f>'Planned Expenses'!C7-'Actual Expenses'!C7</f>
        <v>0</v>
      </c>
      <c r="D7" s="61">
        <f>'Planned Expenses'!D7-'Actual Expenses'!D7</f>
        <v>0</v>
      </c>
      <c r="E7" s="61">
        <f>'Planned Expenses'!E7-'Actual Expenses'!E7</f>
        <v>-1500</v>
      </c>
      <c r="F7" s="61">
        <f>'Planned Expenses'!F7-'Actual Expenses'!F7</f>
        <v>-1500</v>
      </c>
      <c r="G7" s="61">
        <f>'Planned Expenses'!G7-'Actual Expenses'!G7</f>
        <v>-1500</v>
      </c>
      <c r="H7" s="61">
        <f>'Planned Expenses'!H7-'Actual Expenses'!H7</f>
        <v>0</v>
      </c>
      <c r="I7" s="61">
        <f>'Planned Expenses'!I7-'Actual Expenses'!I7</f>
        <v>0</v>
      </c>
      <c r="J7" s="61">
        <f>'Planned Expenses'!J7-'Actual Expenses'!J7</f>
        <v>0</v>
      </c>
      <c r="K7" s="61">
        <f>'Planned Expenses'!K7-'Actual Expenses'!K7</f>
        <v>0</v>
      </c>
      <c r="L7" s="61">
        <f>'Planned Expenses'!L7-'Actual Expenses'!L7</f>
        <v>0</v>
      </c>
      <c r="M7" s="61">
        <f>'Planned Expenses'!M7-'Actual Expenses'!M7</f>
        <v>0</v>
      </c>
      <c r="N7" s="61">
        <f>SUM(B7:M7)</f>
        <v>-4500</v>
      </c>
    </row>
    <row r="8" spans="1:14" ht="12.75">
      <c r="A8" s="76" t="s">
        <v>30</v>
      </c>
      <c r="B8" s="61">
        <f>'Planned Expenses'!B8-'Actual Expenses'!B8</f>
        <v>0</v>
      </c>
      <c r="C8" s="61">
        <f>'Planned Expenses'!C8-'Actual Expenses'!C8</f>
        <v>0</v>
      </c>
      <c r="D8" s="61">
        <f>'Planned Expenses'!D8-'Actual Expenses'!D8</f>
        <v>0</v>
      </c>
      <c r="E8" s="61">
        <f>'Planned Expenses'!E8-'Actual Expenses'!E8</f>
        <v>-405</v>
      </c>
      <c r="F8" s="61">
        <f>'Planned Expenses'!F8-'Actual Expenses'!F8</f>
        <v>-405</v>
      </c>
      <c r="G8" s="61">
        <f>'Planned Expenses'!G8-'Actual Expenses'!G8</f>
        <v>-405</v>
      </c>
      <c r="H8" s="61">
        <f>'Planned Expenses'!H8-'Actual Expenses'!H8</f>
        <v>0</v>
      </c>
      <c r="I8" s="61">
        <f>'Planned Expenses'!I8-'Actual Expenses'!I8</f>
        <v>0</v>
      </c>
      <c r="J8" s="61">
        <f>'Planned Expenses'!J8-'Actual Expenses'!J8</f>
        <v>0</v>
      </c>
      <c r="K8" s="61">
        <f>'Planned Expenses'!K8-'Actual Expenses'!K8</f>
        <v>0</v>
      </c>
      <c r="L8" s="61">
        <f>'Planned Expenses'!L8-'Actual Expenses'!L8</f>
        <v>0</v>
      </c>
      <c r="M8" s="61">
        <f>'Planned Expenses'!M8-'Actual Expenses'!M8</f>
        <v>0</v>
      </c>
      <c r="N8" s="61">
        <f>SUM(B8:M8)</f>
        <v>-1215</v>
      </c>
    </row>
    <row r="9" spans="1:14" ht="12.75">
      <c r="A9" s="76" t="s">
        <v>31</v>
      </c>
      <c r="B9" s="61">
        <f>'Planned Expenses'!B9-'Actual Expenses'!B9</f>
        <v>0</v>
      </c>
      <c r="C9" s="61">
        <f>'Planned Expenses'!C9-'Actual Expenses'!C9</f>
        <v>0</v>
      </c>
      <c r="D9" s="61">
        <f>'Planned Expenses'!D9-'Actual Expenses'!D9</f>
        <v>0</v>
      </c>
      <c r="E9" s="61">
        <f>'Planned Expenses'!E9-'Actual Expenses'!E9</f>
        <v>0</v>
      </c>
      <c r="F9" s="61">
        <f>'Planned Expenses'!F9-'Actual Expenses'!F9</f>
        <v>0</v>
      </c>
      <c r="G9" s="61">
        <f>'Planned Expenses'!G9-'Actual Expenses'!G9</f>
        <v>0</v>
      </c>
      <c r="H9" s="61">
        <f>'Planned Expenses'!H9-'Actual Expenses'!H9</f>
        <v>0</v>
      </c>
      <c r="I9" s="61">
        <f>'Planned Expenses'!I9-'Actual Expenses'!I9</f>
        <v>0</v>
      </c>
      <c r="J9" s="61">
        <f>'Planned Expenses'!J9-'Actual Expenses'!J9</f>
        <v>0</v>
      </c>
      <c r="K9" s="61">
        <f>'Planned Expenses'!K9-'Actual Expenses'!K9</f>
        <v>0</v>
      </c>
      <c r="L9" s="61">
        <f>'Planned Expenses'!L9-'Actual Expenses'!L9</f>
        <v>0</v>
      </c>
      <c r="M9" s="61">
        <f>'Planned Expenses'!M9-'Actual Expenses'!M9</f>
        <v>0</v>
      </c>
      <c r="N9" s="61">
        <f>SUM(B9:M9)</f>
        <v>0</v>
      </c>
    </row>
    <row r="10" spans="1:14" ht="12.75">
      <c r="A10" s="37" t="s">
        <v>38</v>
      </c>
      <c r="B10" s="62">
        <f>SUM(B7:B9)</f>
        <v>0</v>
      </c>
      <c r="C10" s="62">
        <f aca="true" t="shared" si="0" ref="C10:J10">SUM(C7:C9)</f>
        <v>0</v>
      </c>
      <c r="D10" s="62">
        <f t="shared" si="0"/>
        <v>0</v>
      </c>
      <c r="E10" s="62">
        <f t="shared" si="0"/>
        <v>-1905</v>
      </c>
      <c r="F10" s="62">
        <f t="shared" si="0"/>
        <v>-1905</v>
      </c>
      <c r="G10" s="62">
        <f t="shared" si="0"/>
        <v>-1905</v>
      </c>
      <c r="H10" s="62">
        <f t="shared" si="0"/>
        <v>0</v>
      </c>
      <c r="I10" s="62">
        <f t="shared" si="0"/>
        <v>0</v>
      </c>
      <c r="J10" s="62">
        <f t="shared" si="0"/>
        <v>0</v>
      </c>
      <c r="K10" s="62">
        <f>SUM(K7:K9)</f>
        <v>0</v>
      </c>
      <c r="L10" s="62">
        <f>SUM(L7:L9)</f>
        <v>0</v>
      </c>
      <c r="M10" s="62">
        <f>SUM(M7:M9)</f>
        <v>0</v>
      </c>
      <c r="N10" s="62">
        <f>SUM(B10:M10)</f>
        <v>-5715</v>
      </c>
    </row>
    <row r="11" spans="1:14" ht="12.75">
      <c r="A11" s="40"/>
      <c r="B11" s="59"/>
      <c r="C11" s="59"/>
      <c r="D11" s="60"/>
      <c r="E11" s="59"/>
      <c r="F11" s="59"/>
      <c r="G11" s="59"/>
      <c r="H11" s="59"/>
      <c r="I11" s="59"/>
      <c r="J11" s="59"/>
      <c r="K11" s="59"/>
      <c r="L11" s="59"/>
      <c r="M11" s="59"/>
      <c r="N11" s="63"/>
    </row>
    <row r="12" spans="1:14" ht="12.75">
      <c r="A12" s="42" t="s">
        <v>14</v>
      </c>
      <c r="B12" s="64"/>
      <c r="C12" s="65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7"/>
    </row>
    <row r="13" spans="1:14" ht="12.75">
      <c r="A13" s="77" t="s">
        <v>32</v>
      </c>
      <c r="B13" s="68">
        <f>'Planned Expenses'!B13-'Actual Expenses'!B13</f>
        <v>0</v>
      </c>
      <c r="C13" s="68">
        <f>'Planned Expenses'!C13-'Actual Expenses'!C13</f>
        <v>0</v>
      </c>
      <c r="D13" s="68">
        <f>'Planned Expenses'!D13-'Actual Expenses'!D13</f>
        <v>0</v>
      </c>
      <c r="E13" s="68">
        <f>'Planned Expenses'!E13-'Actual Expenses'!E13</f>
        <v>0</v>
      </c>
      <c r="F13" s="68">
        <f>'Planned Expenses'!F13-'Actual Expenses'!F13</f>
        <v>0</v>
      </c>
      <c r="G13" s="68">
        <f>'Planned Expenses'!G13-'Actual Expenses'!G13</f>
        <v>0</v>
      </c>
      <c r="H13" s="68">
        <f>'Planned Expenses'!H13-'Actual Expenses'!H13</f>
        <v>0</v>
      </c>
      <c r="I13" s="68">
        <f>'Planned Expenses'!I13-'Actual Expenses'!I13</f>
        <v>0</v>
      </c>
      <c r="J13" s="68">
        <f>'Planned Expenses'!J13-'Actual Expenses'!J13</f>
        <v>0</v>
      </c>
      <c r="K13" s="68">
        <f>'Planned Expenses'!K13-'Actual Expenses'!K13</f>
        <v>0</v>
      </c>
      <c r="L13" s="68">
        <f>'Planned Expenses'!L13-'Actual Expenses'!L13</f>
        <v>0</v>
      </c>
      <c r="M13" s="68">
        <f>'Planned Expenses'!M13-'Actual Expenses'!M13</f>
        <v>0</v>
      </c>
      <c r="N13" s="69">
        <f>SUM(B13:M13)</f>
        <v>0</v>
      </c>
    </row>
    <row r="14" spans="1:14" ht="12.75">
      <c r="A14" s="77" t="s">
        <v>33</v>
      </c>
      <c r="B14" s="68">
        <f>'Planned Expenses'!B14-'Actual Expenses'!B14</f>
        <v>-250</v>
      </c>
      <c r="C14" s="68">
        <f>'Planned Expenses'!C14-'Actual Expenses'!C14</f>
        <v>-300</v>
      </c>
      <c r="D14" s="68">
        <f>'Planned Expenses'!D14-'Actual Expenses'!D14</f>
        <v>-400</v>
      </c>
      <c r="E14" s="68">
        <f>'Planned Expenses'!E14-'Actual Expenses'!E14</f>
        <v>200</v>
      </c>
      <c r="F14" s="68">
        <f>'Planned Expenses'!F14-'Actual Expenses'!F14</f>
        <v>360</v>
      </c>
      <c r="G14" s="68">
        <f>'Planned Expenses'!G14-'Actual Expenses'!G14</f>
        <v>350</v>
      </c>
      <c r="H14" s="68">
        <f>'Planned Expenses'!H14-'Actual Expenses'!H14</f>
        <v>450</v>
      </c>
      <c r="I14" s="68">
        <f>'Planned Expenses'!I14-'Actual Expenses'!I14</f>
        <v>240</v>
      </c>
      <c r="J14" s="68">
        <f>'Planned Expenses'!J14-'Actual Expenses'!J14</f>
        <v>100</v>
      </c>
      <c r="K14" s="68">
        <f>'Planned Expenses'!K14-'Actual Expenses'!K14</f>
        <v>-100</v>
      </c>
      <c r="L14" s="68">
        <f>'Planned Expenses'!L14-'Actual Expenses'!L14</f>
        <v>-300</v>
      </c>
      <c r="M14" s="68">
        <f>'Planned Expenses'!M14-'Actual Expenses'!M14</f>
        <v>-350</v>
      </c>
      <c r="N14" s="69">
        <f>SUM(B14:M14)</f>
        <v>0</v>
      </c>
    </row>
    <row r="15" spans="1:14" ht="12.75">
      <c r="A15" s="77" t="s">
        <v>34</v>
      </c>
      <c r="B15" s="68">
        <f>'Planned Expenses'!B15-'Actual Expenses'!B15</f>
        <v>-5</v>
      </c>
      <c r="C15" s="68">
        <f>'Planned Expenses'!C15-'Actual Expenses'!C15</f>
        <v>5</v>
      </c>
      <c r="D15" s="68">
        <f>'Planned Expenses'!D15-'Actual Expenses'!D15</f>
        <v>30</v>
      </c>
      <c r="E15" s="68">
        <f>'Planned Expenses'!E15-'Actual Expenses'!E15</f>
        <v>35</v>
      </c>
      <c r="F15" s="68">
        <f>'Planned Expenses'!F15-'Actual Expenses'!F15</f>
        <v>30</v>
      </c>
      <c r="G15" s="68">
        <f>'Planned Expenses'!G15-'Actual Expenses'!G15</f>
        <v>16</v>
      </c>
      <c r="H15" s="68">
        <f>'Planned Expenses'!H15-'Actual Expenses'!H15</f>
        <v>-60</v>
      </c>
      <c r="I15" s="68">
        <f>'Planned Expenses'!I15-'Actual Expenses'!I15</f>
        <v>65</v>
      </c>
      <c r="J15" s="68">
        <f>'Planned Expenses'!J15-'Actual Expenses'!J15</f>
        <v>60</v>
      </c>
      <c r="K15" s="68">
        <f>'Planned Expenses'!K15-'Actual Expenses'!K15</f>
        <v>5</v>
      </c>
      <c r="L15" s="68">
        <f>'Planned Expenses'!L15-'Actual Expenses'!L15</f>
        <v>30</v>
      </c>
      <c r="M15" s="68">
        <f>'Planned Expenses'!M15-'Actual Expenses'!M15</f>
        <v>46</v>
      </c>
      <c r="N15" s="69">
        <f>SUM(B15:M15)</f>
        <v>257</v>
      </c>
    </row>
    <row r="16" spans="1:14" ht="12.75">
      <c r="A16" s="37" t="s">
        <v>38</v>
      </c>
      <c r="B16" s="69">
        <f aca="true" t="shared" si="1" ref="B16:M16">SUM(B13:B15)</f>
        <v>-255</v>
      </c>
      <c r="C16" s="69">
        <f t="shared" si="1"/>
        <v>-295</v>
      </c>
      <c r="D16" s="69">
        <f t="shared" si="1"/>
        <v>-370</v>
      </c>
      <c r="E16" s="69">
        <f t="shared" si="1"/>
        <v>235</v>
      </c>
      <c r="F16" s="69">
        <f t="shared" si="1"/>
        <v>390</v>
      </c>
      <c r="G16" s="69">
        <f t="shared" si="1"/>
        <v>366</v>
      </c>
      <c r="H16" s="69">
        <f t="shared" si="1"/>
        <v>390</v>
      </c>
      <c r="I16" s="69">
        <f t="shared" si="1"/>
        <v>305</v>
      </c>
      <c r="J16" s="69">
        <f t="shared" si="1"/>
        <v>160</v>
      </c>
      <c r="K16" s="69">
        <f t="shared" si="1"/>
        <v>-95</v>
      </c>
      <c r="L16" s="69">
        <f t="shared" si="1"/>
        <v>-270</v>
      </c>
      <c r="M16" s="69">
        <f t="shared" si="1"/>
        <v>-304</v>
      </c>
      <c r="N16" s="69">
        <f>SUM(B16:M16)</f>
        <v>257</v>
      </c>
    </row>
    <row r="17" spans="1:14" ht="12.75">
      <c r="A17" s="51"/>
      <c r="B17" s="51"/>
      <c r="C17" s="51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63"/>
    </row>
    <row r="18" spans="1:14" ht="12.75">
      <c r="A18" s="42" t="s">
        <v>15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3"/>
    </row>
    <row r="19" spans="1:14" ht="12.75">
      <c r="A19" s="77" t="s">
        <v>35</v>
      </c>
      <c r="B19" s="68">
        <f>'Planned Expenses'!B19-'Actual Expenses'!B19</f>
        <v>-150</v>
      </c>
      <c r="C19" s="68">
        <f>'Planned Expenses'!C19-'Actual Expenses'!C19</f>
        <v>110</v>
      </c>
      <c r="D19" s="68">
        <f>'Planned Expenses'!D19-'Actual Expenses'!D19</f>
        <v>-190</v>
      </c>
      <c r="E19" s="68">
        <f>'Planned Expenses'!E19-'Actual Expenses'!E19</f>
        <v>-50</v>
      </c>
      <c r="F19" s="68">
        <f>'Planned Expenses'!F19-'Actual Expenses'!F19</f>
        <v>50</v>
      </c>
      <c r="G19" s="68">
        <f>'Planned Expenses'!G19-'Actual Expenses'!G19</f>
        <v>-200</v>
      </c>
      <c r="H19" s="68">
        <f>'Planned Expenses'!H19-'Actual Expenses'!H19</f>
        <v>0</v>
      </c>
      <c r="I19" s="68">
        <f>'Planned Expenses'!I19-'Actual Expenses'!I19</f>
        <v>-300</v>
      </c>
      <c r="J19" s="68">
        <f>'Planned Expenses'!J19-'Actual Expenses'!J19</f>
        <v>-45</v>
      </c>
      <c r="K19" s="68">
        <f>'Planned Expenses'!K19-'Actual Expenses'!K19</f>
        <v>-100</v>
      </c>
      <c r="L19" s="68">
        <f>'Planned Expenses'!L19-'Actual Expenses'!L19</f>
        <v>-150</v>
      </c>
      <c r="M19" s="68">
        <f>'Planned Expenses'!M19-'Actual Expenses'!M19</f>
        <v>-250</v>
      </c>
      <c r="N19" s="69">
        <f>SUM(B19:M19)</f>
        <v>-1275</v>
      </c>
    </row>
    <row r="20" spans="1:14" ht="12.75">
      <c r="A20" s="77" t="s">
        <v>36</v>
      </c>
      <c r="B20" s="68">
        <f>'Planned Expenses'!B20-'Actual Expenses'!B20</f>
        <v>-100</v>
      </c>
      <c r="C20" s="68">
        <f>'Planned Expenses'!C20-'Actual Expenses'!C20</f>
        <v>-150</v>
      </c>
      <c r="D20" s="68">
        <f>'Planned Expenses'!D20-'Actual Expenses'!D20</f>
        <v>100</v>
      </c>
      <c r="E20" s="68">
        <f>'Planned Expenses'!E20-'Actual Expenses'!E20</f>
        <v>-50</v>
      </c>
      <c r="F20" s="68">
        <f>'Planned Expenses'!F20-'Actual Expenses'!F20</f>
        <v>5</v>
      </c>
      <c r="G20" s="68">
        <f>'Planned Expenses'!G20-'Actual Expenses'!G20</f>
        <v>-200</v>
      </c>
      <c r="H20" s="68">
        <f>'Planned Expenses'!H20-'Actual Expenses'!H20</f>
        <v>200</v>
      </c>
      <c r="I20" s="68">
        <f>'Planned Expenses'!I20-'Actual Expenses'!I20</f>
        <v>50</v>
      </c>
      <c r="J20" s="68">
        <f>'Planned Expenses'!J20-'Actual Expenses'!J20</f>
        <v>50</v>
      </c>
      <c r="K20" s="68">
        <f>'Planned Expenses'!K20-'Actual Expenses'!K20</f>
        <v>80</v>
      </c>
      <c r="L20" s="68">
        <f>'Planned Expenses'!L20-'Actual Expenses'!L20</f>
        <v>-300</v>
      </c>
      <c r="M20" s="68">
        <f>'Planned Expenses'!M20-'Actual Expenses'!M20</f>
        <v>100</v>
      </c>
      <c r="N20" s="69">
        <f>SUM(B20:M20)</f>
        <v>-215</v>
      </c>
    </row>
    <row r="21" spans="1:14" ht="12.75">
      <c r="A21" s="77" t="s">
        <v>37</v>
      </c>
      <c r="B21" s="68">
        <f>'Planned Expenses'!B21-'Actual Expenses'!B21</f>
        <v>2500</v>
      </c>
      <c r="C21" s="68">
        <f>'Planned Expenses'!C21-'Actual Expenses'!C21</f>
        <v>-1000</v>
      </c>
      <c r="D21" s="68">
        <f>'Planned Expenses'!D21-'Actual Expenses'!D21</f>
        <v>-3500</v>
      </c>
      <c r="E21" s="68">
        <f>'Planned Expenses'!E21-'Actual Expenses'!E21</f>
        <v>2700</v>
      </c>
      <c r="F21" s="68">
        <f>'Planned Expenses'!F21-'Actual Expenses'!F21</f>
        <v>700</v>
      </c>
      <c r="G21" s="68">
        <f>'Planned Expenses'!G21-'Actual Expenses'!G21</f>
        <v>-600</v>
      </c>
      <c r="H21" s="68">
        <f>'Planned Expenses'!H21-'Actual Expenses'!H21</f>
        <v>450</v>
      </c>
      <c r="I21" s="68">
        <f>'Planned Expenses'!I21-'Actual Expenses'!I21</f>
        <v>-50</v>
      </c>
      <c r="J21" s="68">
        <f>'Planned Expenses'!J21-'Actual Expenses'!J21</f>
        <v>-1025</v>
      </c>
      <c r="K21" s="68">
        <f>'Planned Expenses'!K21-'Actual Expenses'!K21</f>
        <v>-2500</v>
      </c>
      <c r="L21" s="68">
        <f>'Planned Expenses'!L21-'Actual Expenses'!L21</f>
        <v>1800</v>
      </c>
      <c r="M21" s="68">
        <f>'Planned Expenses'!M21-'Actual Expenses'!M21</f>
        <v>100</v>
      </c>
      <c r="N21" s="69">
        <f>SUM(B21:M21)</f>
        <v>-425</v>
      </c>
    </row>
    <row r="22" spans="1:14" ht="12.75">
      <c r="A22" s="37" t="s">
        <v>38</v>
      </c>
      <c r="B22" s="69">
        <f aca="true" t="shared" si="2" ref="B22:M22">SUM(B19:B21)</f>
        <v>2250</v>
      </c>
      <c r="C22" s="69">
        <f t="shared" si="2"/>
        <v>-1040</v>
      </c>
      <c r="D22" s="69">
        <f t="shared" si="2"/>
        <v>-3590</v>
      </c>
      <c r="E22" s="69">
        <f t="shared" si="2"/>
        <v>2600</v>
      </c>
      <c r="F22" s="69">
        <f t="shared" si="2"/>
        <v>755</v>
      </c>
      <c r="G22" s="69">
        <f t="shared" si="2"/>
        <v>-1000</v>
      </c>
      <c r="H22" s="69">
        <f t="shared" si="2"/>
        <v>650</v>
      </c>
      <c r="I22" s="69">
        <f t="shared" si="2"/>
        <v>-300</v>
      </c>
      <c r="J22" s="69">
        <f t="shared" si="2"/>
        <v>-1020</v>
      </c>
      <c r="K22" s="69">
        <f t="shared" si="2"/>
        <v>-2520</v>
      </c>
      <c r="L22" s="69">
        <f t="shared" si="2"/>
        <v>1350</v>
      </c>
      <c r="M22" s="69">
        <f t="shared" si="2"/>
        <v>-50</v>
      </c>
      <c r="N22" s="69">
        <f>SUM(B22:M22)</f>
        <v>-1915</v>
      </c>
    </row>
    <row r="23" spans="1:14" ht="12.75">
      <c r="A23" s="40"/>
      <c r="B23" s="71"/>
      <c r="C23" s="71"/>
      <c r="D23" s="72"/>
      <c r="E23" s="71"/>
      <c r="F23" s="71"/>
      <c r="G23" s="71"/>
      <c r="H23" s="71"/>
      <c r="I23" s="71"/>
      <c r="J23" s="71"/>
      <c r="K23" s="71"/>
      <c r="L23" s="71"/>
      <c r="M23" s="71"/>
      <c r="N23" s="63"/>
    </row>
    <row r="24" spans="1:14" ht="12.75">
      <c r="A24" s="56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2.75">
      <c r="A25" s="78" t="s">
        <v>19</v>
      </c>
      <c r="B25" s="59"/>
      <c r="C25" s="59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63"/>
    </row>
    <row r="26" spans="1:14" ht="12.75">
      <c r="A26" s="37" t="s">
        <v>21</v>
      </c>
      <c r="B26" s="62">
        <f>B22+B16+B10</f>
        <v>1995</v>
      </c>
      <c r="C26" s="62">
        <f aca="true" t="shared" si="3" ref="C26:N26">C22+C16+C10</f>
        <v>-1335</v>
      </c>
      <c r="D26" s="62">
        <f t="shared" si="3"/>
        <v>-3960</v>
      </c>
      <c r="E26" s="62">
        <f t="shared" si="3"/>
        <v>930</v>
      </c>
      <c r="F26" s="62">
        <f t="shared" si="3"/>
        <v>-760</v>
      </c>
      <c r="G26" s="62">
        <f t="shared" si="3"/>
        <v>-2539</v>
      </c>
      <c r="H26" s="62">
        <f t="shared" si="3"/>
        <v>1040</v>
      </c>
      <c r="I26" s="62">
        <f t="shared" si="3"/>
        <v>5</v>
      </c>
      <c r="J26" s="62">
        <f t="shared" si="3"/>
        <v>-860</v>
      </c>
      <c r="K26" s="62">
        <f t="shared" si="3"/>
        <v>-2615</v>
      </c>
      <c r="L26" s="62">
        <f t="shared" si="3"/>
        <v>1080</v>
      </c>
      <c r="M26" s="62">
        <f t="shared" si="3"/>
        <v>-354</v>
      </c>
      <c r="N26" s="62">
        <f t="shared" si="3"/>
        <v>-7373</v>
      </c>
    </row>
    <row r="27" spans="1:14" ht="12.75">
      <c r="A27" s="37" t="s">
        <v>22</v>
      </c>
      <c r="B27" s="62">
        <f>B26</f>
        <v>1995</v>
      </c>
      <c r="C27" s="62">
        <f>C26+B27</f>
        <v>660</v>
      </c>
      <c r="D27" s="62">
        <f>D26+C27</f>
        <v>-3300</v>
      </c>
      <c r="E27" s="62">
        <f aca="true" t="shared" si="4" ref="E27:K27">E26+D27</f>
        <v>-2370</v>
      </c>
      <c r="F27" s="62">
        <f t="shared" si="4"/>
        <v>-3130</v>
      </c>
      <c r="G27" s="62">
        <f t="shared" si="4"/>
        <v>-5669</v>
      </c>
      <c r="H27" s="62">
        <f t="shared" si="4"/>
        <v>-4629</v>
      </c>
      <c r="I27" s="62">
        <f t="shared" si="4"/>
        <v>-4624</v>
      </c>
      <c r="J27" s="62">
        <f t="shared" si="4"/>
        <v>-5484</v>
      </c>
      <c r="K27" s="62">
        <f t="shared" si="4"/>
        <v>-8099</v>
      </c>
      <c r="L27" s="62">
        <f>L26+K27</f>
        <v>-7019</v>
      </c>
      <c r="M27" s="62">
        <f>M26+L27</f>
        <v>-7373</v>
      </c>
      <c r="N27" s="80"/>
    </row>
  </sheetData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D9"/>
  <sheetViews>
    <sheetView workbookViewId="0" topLeftCell="A1">
      <selection activeCell="I6" sqref="I6"/>
    </sheetView>
  </sheetViews>
  <sheetFormatPr defaultColWidth="9.140625" defaultRowHeight="12.75"/>
  <cols>
    <col min="1" max="1" width="36.140625" style="0" customWidth="1"/>
    <col min="2" max="2" width="40.57421875" style="0" customWidth="1"/>
  </cols>
  <sheetData>
    <row r="1" ht="19.5">
      <c r="A1" s="19" t="s">
        <v>12</v>
      </c>
    </row>
    <row r="2" ht="15">
      <c r="A2" s="16" t="s">
        <v>25</v>
      </c>
    </row>
    <row r="3" spans="1:2" ht="12.75">
      <c r="A3" s="85"/>
      <c r="B3" s="85"/>
    </row>
    <row r="4" spans="1:2" ht="12.75">
      <c r="A4" s="85"/>
      <c r="B4" s="85"/>
    </row>
    <row r="5" spans="1:2" ht="12.75">
      <c r="A5" s="83" t="s">
        <v>23</v>
      </c>
      <c r="B5" s="89" t="s">
        <v>26</v>
      </c>
    </row>
    <row r="6" spans="1:2" ht="12.75">
      <c r="A6" s="86" t="s">
        <v>24</v>
      </c>
      <c r="B6" s="87">
        <f>'Actual Expenses'!N10</f>
        <v>1360805</v>
      </c>
    </row>
    <row r="7" spans="1:4" ht="12.75">
      <c r="A7" s="86" t="str">
        <f>'Planned Expenses'!A12</f>
        <v>Office Costs</v>
      </c>
      <c r="B7" s="88">
        <f>'Actual Expenses'!N16</f>
        <v>170743</v>
      </c>
      <c r="D7" s="17"/>
    </row>
    <row r="8" spans="1:2" ht="12.75">
      <c r="A8" s="86" t="str">
        <f>'Planned Expenses'!A18</f>
        <v>Marketing Costs</v>
      </c>
      <c r="B8" s="88">
        <f>'Actual Expenses'!N22</f>
        <v>91915</v>
      </c>
    </row>
    <row r="9" spans="1:2" s="1" customFormat="1" ht="12.75">
      <c r="A9" s="84" t="str">
        <f>'Planned Expenses'!A25</f>
        <v>TOTALS</v>
      </c>
      <c r="B9" s="21">
        <f>'Actual Expenses'!N26</f>
        <v>1623463</v>
      </c>
    </row>
  </sheetData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2004-05-05T01:49:48Z</cp:lastPrinted>
  <dcterms:created xsi:type="dcterms:W3CDTF">2004-02-09T03:43:06Z</dcterms:created>
  <dcterms:modified xsi:type="dcterms:W3CDTF">2004-09-17T22:27:36Z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TC011505741033</vt:lpwstr>
  </property>
</Properties>
</file>